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2024年1季度 " sheetId="1" r:id="rId1"/>
  </sheets>
  <definedNames>
    <definedName name="_xlnm.Print_Titles" localSheetId="0">'2024年1季度 '!$1:$7</definedName>
    <definedName name="_xlnm.Print_Area" localSheetId="0">'2024年1季度 '!$A$1:$R$35</definedName>
  </definedNames>
  <calcPr fullCalcOnLoad="1"/>
</workbook>
</file>

<file path=xl/sharedStrings.xml><?xml version="1.0" encoding="utf-8"?>
<sst xmlns="http://schemas.openxmlformats.org/spreadsheetml/2006/main" count="54" uniqueCount="53">
  <si>
    <t>附件</t>
  </si>
  <si>
    <t xml:space="preserve">   宜丰县2024年第1季度高龄老人长寿津贴资金发放表</t>
  </si>
  <si>
    <t>序号</t>
  </si>
  <si>
    <t>单 位</t>
  </si>
  <si>
    <t>人  数</t>
  </si>
  <si>
    <t>本季合计金额（元）</t>
  </si>
  <si>
    <t>本年1-12月累计金额（元）</t>
  </si>
  <si>
    <t>上季度人数</t>
  </si>
  <si>
    <t>本季度新增</t>
  </si>
  <si>
    <t>本季度核减</t>
  </si>
  <si>
    <t>合计</t>
  </si>
  <si>
    <t>其中：</t>
  </si>
  <si>
    <t>80-89周岁</t>
  </si>
  <si>
    <t>90-99周岁</t>
  </si>
  <si>
    <t>100周岁及以上</t>
  </si>
  <si>
    <t>城南社区</t>
  </si>
  <si>
    <t>崇文社区</t>
  </si>
  <si>
    <t>桂花社区</t>
  </si>
  <si>
    <t>花门楼社区</t>
  </si>
  <si>
    <t>流源社区</t>
  </si>
  <si>
    <t>窑前社区</t>
  </si>
  <si>
    <t>吴维芳</t>
  </si>
  <si>
    <t>上季度应是184</t>
  </si>
  <si>
    <t>耶溪社区</t>
  </si>
  <si>
    <t>新昌镇（农村）</t>
  </si>
  <si>
    <t>桥西乡</t>
  </si>
  <si>
    <t>漆新元</t>
  </si>
  <si>
    <t>上季度应是320</t>
  </si>
  <si>
    <t>澄塘镇</t>
  </si>
  <si>
    <t>棠浦镇</t>
  </si>
  <si>
    <t>上季度人数应是463沈园枝、杜日海</t>
  </si>
  <si>
    <t>新庄镇</t>
  </si>
  <si>
    <t>花桥乡</t>
  </si>
  <si>
    <t>同安乡</t>
  </si>
  <si>
    <t>陈树林</t>
  </si>
  <si>
    <t>上季度人数应是176</t>
  </si>
  <si>
    <t>天宝乡</t>
  </si>
  <si>
    <t>补黄云英</t>
  </si>
  <si>
    <t>潭山镇</t>
  </si>
  <si>
    <t xml:space="preserve"> </t>
  </si>
  <si>
    <t>双峰林场</t>
  </si>
  <si>
    <t>罗亨兆</t>
  </si>
  <si>
    <t>上季度人数应是118</t>
  </si>
  <si>
    <t>黄岗镇</t>
  </si>
  <si>
    <t>车上林场</t>
  </si>
  <si>
    <t>芳溪镇</t>
  </si>
  <si>
    <t>石市镇</t>
  </si>
  <si>
    <t>朱益秀</t>
  </si>
  <si>
    <t>上季度人数应是603</t>
  </si>
  <si>
    <t>石花尖垦殖场</t>
  </si>
  <si>
    <t>黄垦镇</t>
  </si>
  <si>
    <t>全 县</t>
  </si>
  <si>
    <t>备注：1.当季度发放人数=上季度人数+本季度新增人数
      2.合计人数为本季度本县现有老人数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</si>
</sst>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>
        <color indexed="63"/>
      </bottom>
    </border>
    <border>
      <left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9" xfId="0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="85" zoomScaleNormal="85" zoomScaleSheetLayoutView="100" workbookViewId="0" topLeftCell="A1">
      <pane ySplit="7" topLeftCell="A8" activePane="bottomLeft" state="frozen"/>
      <selection pane="bottomLeft" activeCell="E20" sqref="E20"/>
    </sheetView>
  </sheetViews>
  <sheetFormatPr defaultColWidth="9.00390625" defaultRowHeight="14.25"/>
  <cols>
    <col min="1" max="1" width="6.625" style="3" customWidth="1"/>
    <col min="2" max="2" width="13.875" style="3" customWidth="1"/>
    <col min="3" max="3" width="7.625" style="3" customWidth="1"/>
    <col min="4" max="5" width="9.125" style="3" customWidth="1"/>
    <col min="6" max="7" width="7.25390625" style="3" customWidth="1"/>
    <col min="8" max="8" width="6.375" style="3" customWidth="1"/>
    <col min="9" max="10" width="8.625" style="3" customWidth="1"/>
    <col min="11" max="11" width="10.125" style="3" customWidth="1"/>
    <col min="12" max="12" width="14.50390625" style="3" hidden="1" customWidth="1"/>
    <col min="13" max="18" width="9.00390625" style="3" hidden="1" customWidth="1"/>
    <col min="19" max="16384" width="9.00390625" style="3" customWidth="1"/>
  </cols>
  <sheetData>
    <row r="1" ht="14.25">
      <c r="A1" s="3" t="s">
        <v>0</v>
      </c>
    </row>
    <row r="2" ht="23.25" customHeight="1"/>
    <row r="3" spans="1:11" ht="19.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7:10" ht="15" customHeight="1">
      <c r="G4" s="5"/>
      <c r="H4" s="5"/>
      <c r="I4" s="5"/>
      <c r="J4" s="5"/>
    </row>
    <row r="5" spans="1:12" ht="24.75" customHeight="1">
      <c r="A5" s="6" t="s">
        <v>2</v>
      </c>
      <c r="B5" s="7" t="s">
        <v>3</v>
      </c>
      <c r="C5" s="8" t="s">
        <v>4</v>
      </c>
      <c r="D5" s="9"/>
      <c r="E5" s="9"/>
      <c r="F5" s="10"/>
      <c r="G5" s="9"/>
      <c r="H5" s="9"/>
      <c r="I5" s="26"/>
      <c r="J5" s="27" t="s">
        <v>5</v>
      </c>
      <c r="K5" s="28" t="s">
        <v>6</v>
      </c>
      <c r="L5" s="29"/>
    </row>
    <row r="6" spans="1:12" ht="21" customHeight="1">
      <c r="A6" s="6"/>
      <c r="B6" s="7"/>
      <c r="C6" s="6" t="s">
        <v>7</v>
      </c>
      <c r="D6" s="6" t="s">
        <v>8</v>
      </c>
      <c r="E6" s="6" t="s">
        <v>9</v>
      </c>
      <c r="F6" s="11" t="s">
        <v>10</v>
      </c>
      <c r="G6" s="12" t="s">
        <v>11</v>
      </c>
      <c r="H6" s="12"/>
      <c r="I6" s="12"/>
      <c r="J6" s="27"/>
      <c r="K6" s="28"/>
      <c r="L6" s="29"/>
    </row>
    <row r="7" spans="1:12" ht="36.75" customHeight="1">
      <c r="A7" s="6"/>
      <c r="B7" s="7"/>
      <c r="C7" s="6"/>
      <c r="D7" s="6"/>
      <c r="E7" s="6"/>
      <c r="F7" s="13"/>
      <c r="G7" s="14" t="s">
        <v>12</v>
      </c>
      <c r="H7" s="15" t="s">
        <v>13</v>
      </c>
      <c r="I7" s="15" t="s">
        <v>14</v>
      </c>
      <c r="J7" s="27"/>
      <c r="K7" s="28"/>
      <c r="L7" s="29"/>
    </row>
    <row r="8" spans="1:14" s="1" customFormat="1" ht="31.5" customHeight="1">
      <c r="A8" s="16">
        <v>1</v>
      </c>
      <c r="B8" s="16" t="s">
        <v>15</v>
      </c>
      <c r="C8" s="16">
        <v>283</v>
      </c>
      <c r="D8" s="16">
        <v>15</v>
      </c>
      <c r="E8" s="16">
        <v>7</v>
      </c>
      <c r="F8" s="16">
        <f aca="true" t="shared" si="0" ref="F8:F30">C8+D8-E8</f>
        <v>291</v>
      </c>
      <c r="G8" s="16">
        <f>257-2</f>
        <v>255</v>
      </c>
      <c r="H8" s="16">
        <f>46-5</f>
        <v>41</v>
      </c>
      <c r="I8" s="16">
        <v>2</v>
      </c>
      <c r="J8" s="16">
        <v>66390</v>
      </c>
      <c r="K8" s="30">
        <f>J8</f>
        <v>66390</v>
      </c>
      <c r="L8" s="31">
        <f aca="true" t="shared" si="1" ref="L8:L31">C8+D8</f>
        <v>298</v>
      </c>
      <c r="M8" s="2">
        <f>273-7</f>
        <v>266</v>
      </c>
      <c r="N8" s="1">
        <f aca="true" t="shared" si="2" ref="N8:N31">L8-M8</f>
        <v>32</v>
      </c>
    </row>
    <row r="9" spans="1:14" s="1" customFormat="1" ht="31.5" customHeight="1">
      <c r="A9" s="16">
        <v>2</v>
      </c>
      <c r="B9" s="16" t="s">
        <v>16</v>
      </c>
      <c r="C9" s="16">
        <v>48</v>
      </c>
      <c r="D9" s="16">
        <v>3</v>
      </c>
      <c r="E9" s="16">
        <v>0</v>
      </c>
      <c r="F9" s="16">
        <f t="shared" si="0"/>
        <v>51</v>
      </c>
      <c r="G9" s="16">
        <v>51</v>
      </c>
      <c r="H9" s="16">
        <v>0</v>
      </c>
      <c r="I9" s="16">
        <v>0</v>
      </c>
      <c r="J9" s="16">
        <v>8940</v>
      </c>
      <c r="K9" s="30">
        <f>J9</f>
        <v>8940</v>
      </c>
      <c r="L9" s="31">
        <f t="shared" si="1"/>
        <v>51</v>
      </c>
      <c r="M9" s="2">
        <v>45</v>
      </c>
      <c r="N9" s="1">
        <f t="shared" si="2"/>
        <v>6</v>
      </c>
    </row>
    <row r="10" spans="1:14" s="1" customFormat="1" ht="31.5" customHeight="1">
      <c r="A10" s="16">
        <v>3</v>
      </c>
      <c r="B10" s="16" t="s">
        <v>17</v>
      </c>
      <c r="C10" s="16">
        <v>98</v>
      </c>
      <c r="D10" s="16">
        <v>0</v>
      </c>
      <c r="E10" s="16">
        <v>2</v>
      </c>
      <c r="F10" s="16">
        <f t="shared" si="0"/>
        <v>96</v>
      </c>
      <c r="G10" s="16">
        <v>92</v>
      </c>
      <c r="H10" s="16">
        <v>6</v>
      </c>
      <c r="I10" s="16">
        <v>0</v>
      </c>
      <c r="J10" s="16">
        <v>18840</v>
      </c>
      <c r="K10" s="30">
        <f>J10</f>
        <v>18840</v>
      </c>
      <c r="L10" s="31">
        <f t="shared" si="1"/>
        <v>98</v>
      </c>
      <c r="M10" s="2">
        <v>96</v>
      </c>
      <c r="N10" s="1">
        <f t="shared" si="2"/>
        <v>2</v>
      </c>
    </row>
    <row r="11" spans="1:14" s="1" customFormat="1" ht="31.5" customHeight="1">
      <c r="A11" s="16">
        <v>4</v>
      </c>
      <c r="B11" s="16" t="s">
        <v>18</v>
      </c>
      <c r="C11" s="16">
        <v>147</v>
      </c>
      <c r="D11" s="16">
        <v>4</v>
      </c>
      <c r="E11" s="16">
        <v>2</v>
      </c>
      <c r="F11" s="16">
        <f t="shared" si="0"/>
        <v>149</v>
      </c>
      <c r="G11" s="16">
        <v>133</v>
      </c>
      <c r="H11" s="16">
        <v>18</v>
      </c>
      <c r="I11" s="16">
        <v>0</v>
      </c>
      <c r="J11" s="16">
        <v>31920</v>
      </c>
      <c r="K11" s="30">
        <f>J11</f>
        <v>31920</v>
      </c>
      <c r="L11" s="31">
        <f t="shared" si="1"/>
        <v>151</v>
      </c>
      <c r="M11" s="1">
        <v>146</v>
      </c>
      <c r="N11" s="1">
        <f t="shared" si="2"/>
        <v>5</v>
      </c>
    </row>
    <row r="12" spans="1:14" s="1" customFormat="1" ht="31.5" customHeight="1">
      <c r="A12" s="16">
        <v>5</v>
      </c>
      <c r="B12" s="16" t="s">
        <v>19</v>
      </c>
      <c r="C12" s="16">
        <v>159</v>
      </c>
      <c r="D12" s="16">
        <v>2</v>
      </c>
      <c r="E12" s="16">
        <v>6</v>
      </c>
      <c r="F12" s="16">
        <f t="shared" si="0"/>
        <v>155</v>
      </c>
      <c r="G12" s="16">
        <f>156-1</f>
        <v>155</v>
      </c>
      <c r="H12" s="16">
        <f>7-1</f>
        <v>6</v>
      </c>
      <c r="I12" s="16">
        <v>0</v>
      </c>
      <c r="J12" s="16">
        <v>30150</v>
      </c>
      <c r="K12" s="30">
        <f aca="true" t="shared" si="3" ref="K12:K31">J12</f>
        <v>30150</v>
      </c>
      <c r="L12" s="31">
        <f t="shared" si="1"/>
        <v>161</v>
      </c>
      <c r="M12" s="1">
        <f>165-2</f>
        <v>163</v>
      </c>
      <c r="N12" s="1">
        <f t="shared" si="2"/>
        <v>-2</v>
      </c>
    </row>
    <row r="13" spans="1:16" s="1" customFormat="1" ht="31.5" customHeight="1">
      <c r="A13" s="16">
        <v>6</v>
      </c>
      <c r="B13" s="16" t="s">
        <v>20</v>
      </c>
      <c r="C13" s="16">
        <v>191</v>
      </c>
      <c r="D13" s="16">
        <v>5</v>
      </c>
      <c r="E13" s="16">
        <v>4</v>
      </c>
      <c r="F13" s="16">
        <f t="shared" si="0"/>
        <v>192</v>
      </c>
      <c r="G13" s="16">
        <f>178-3</f>
        <v>175</v>
      </c>
      <c r="H13" s="16">
        <f>22-2</f>
        <v>20</v>
      </c>
      <c r="I13" s="16">
        <v>1</v>
      </c>
      <c r="J13" s="16">
        <v>44970</v>
      </c>
      <c r="K13" s="30">
        <f t="shared" si="3"/>
        <v>44970</v>
      </c>
      <c r="L13" s="31">
        <f t="shared" si="1"/>
        <v>196</v>
      </c>
      <c r="M13" s="1">
        <f>201-9</f>
        <v>192</v>
      </c>
      <c r="N13" s="1">
        <f t="shared" si="2"/>
        <v>4</v>
      </c>
      <c r="O13" s="1" t="s">
        <v>21</v>
      </c>
      <c r="P13" s="1" t="s">
        <v>22</v>
      </c>
    </row>
    <row r="14" spans="1:14" s="2" customFormat="1" ht="31.5" customHeight="1">
      <c r="A14" s="16">
        <v>7</v>
      </c>
      <c r="B14" s="16" t="s">
        <v>23</v>
      </c>
      <c r="C14" s="16">
        <v>215</v>
      </c>
      <c r="D14" s="16">
        <v>6</v>
      </c>
      <c r="E14" s="16">
        <v>3</v>
      </c>
      <c r="F14" s="16">
        <f t="shared" si="0"/>
        <v>218</v>
      </c>
      <c r="G14" s="16">
        <f>197-5</f>
        <v>192</v>
      </c>
      <c r="H14" s="16">
        <f>49-20</f>
        <v>29</v>
      </c>
      <c r="I14" s="16">
        <v>0</v>
      </c>
      <c r="J14" s="16">
        <v>47220</v>
      </c>
      <c r="K14" s="30">
        <f t="shared" si="3"/>
        <v>47220</v>
      </c>
      <c r="L14" s="31">
        <f t="shared" si="1"/>
        <v>221</v>
      </c>
      <c r="M14" s="2">
        <f>244-27</f>
        <v>217</v>
      </c>
      <c r="N14" s="2">
        <f t="shared" si="2"/>
        <v>4</v>
      </c>
    </row>
    <row r="15" spans="1:14" s="1" customFormat="1" ht="31.5" customHeight="1">
      <c r="A15" s="16">
        <v>8</v>
      </c>
      <c r="B15" s="17" t="s">
        <v>24</v>
      </c>
      <c r="C15" s="16">
        <v>346</v>
      </c>
      <c r="D15" s="16">
        <v>7</v>
      </c>
      <c r="E15" s="16">
        <v>16</v>
      </c>
      <c r="F15" s="16">
        <f t="shared" si="0"/>
        <v>337</v>
      </c>
      <c r="G15" s="16">
        <v>302</v>
      </c>
      <c r="H15" s="16">
        <v>49</v>
      </c>
      <c r="I15" s="16">
        <v>2</v>
      </c>
      <c r="J15" s="16">
        <v>75950</v>
      </c>
      <c r="K15" s="30">
        <f t="shared" si="3"/>
        <v>75950</v>
      </c>
      <c r="L15" s="31">
        <f t="shared" si="1"/>
        <v>353</v>
      </c>
      <c r="M15" s="1">
        <f>346-1</f>
        <v>345</v>
      </c>
      <c r="N15" s="1">
        <f t="shared" si="2"/>
        <v>8</v>
      </c>
    </row>
    <row r="16" spans="1:16" s="2" customFormat="1" ht="31.5" customHeight="1">
      <c r="A16" s="16">
        <v>9</v>
      </c>
      <c r="B16" s="17" t="s">
        <v>25</v>
      </c>
      <c r="C16" s="16">
        <v>325</v>
      </c>
      <c r="D16" s="16">
        <v>5</v>
      </c>
      <c r="E16" s="16">
        <v>17</v>
      </c>
      <c r="F16" s="16">
        <f t="shared" si="0"/>
        <v>313</v>
      </c>
      <c r="G16" s="16">
        <v>289</v>
      </c>
      <c r="H16" s="16">
        <v>41</v>
      </c>
      <c r="I16" s="16">
        <v>0</v>
      </c>
      <c r="J16" s="16">
        <v>69120</v>
      </c>
      <c r="K16" s="30">
        <f t="shared" si="3"/>
        <v>69120</v>
      </c>
      <c r="L16" s="31">
        <f t="shared" si="1"/>
        <v>330</v>
      </c>
      <c r="M16" s="2">
        <v>331</v>
      </c>
      <c r="N16" s="1">
        <f t="shared" si="2"/>
        <v>-1</v>
      </c>
      <c r="O16" s="2" t="s">
        <v>26</v>
      </c>
      <c r="P16" s="2" t="s">
        <v>27</v>
      </c>
    </row>
    <row r="17" spans="1:14" s="1" customFormat="1" ht="31.5" customHeight="1">
      <c r="A17" s="16">
        <v>10</v>
      </c>
      <c r="B17" s="16" t="s">
        <v>28</v>
      </c>
      <c r="C17" s="16">
        <v>470</v>
      </c>
      <c r="D17" s="16">
        <v>15</v>
      </c>
      <c r="E17" s="16">
        <v>24</v>
      </c>
      <c r="F17" s="16">
        <f t="shared" si="0"/>
        <v>461</v>
      </c>
      <c r="G17" s="16">
        <v>422</v>
      </c>
      <c r="H17" s="16">
        <v>61</v>
      </c>
      <c r="I17" s="16">
        <v>2</v>
      </c>
      <c r="J17" s="16">
        <v>102640</v>
      </c>
      <c r="K17" s="30">
        <f t="shared" si="3"/>
        <v>102640</v>
      </c>
      <c r="L17" s="31">
        <f t="shared" si="1"/>
        <v>485</v>
      </c>
      <c r="M17" s="1">
        <v>472</v>
      </c>
      <c r="N17" s="1">
        <f t="shared" si="2"/>
        <v>13</v>
      </c>
    </row>
    <row r="18" spans="1:15" s="1" customFormat="1" ht="31.5" customHeight="1">
      <c r="A18" s="16">
        <v>11</v>
      </c>
      <c r="B18" s="16" t="s">
        <v>29</v>
      </c>
      <c r="C18" s="16">
        <v>476</v>
      </c>
      <c r="D18" s="16">
        <v>18</v>
      </c>
      <c r="E18" s="16">
        <v>27</v>
      </c>
      <c r="F18" s="16">
        <f t="shared" si="0"/>
        <v>467</v>
      </c>
      <c r="G18" s="18">
        <v>420</v>
      </c>
      <c r="H18" s="16">
        <v>73</v>
      </c>
      <c r="I18" s="16">
        <v>1</v>
      </c>
      <c r="J18" s="16">
        <v>106110</v>
      </c>
      <c r="K18" s="30">
        <f t="shared" si="3"/>
        <v>106110</v>
      </c>
      <c r="L18" s="31">
        <f t="shared" si="1"/>
        <v>494</v>
      </c>
      <c r="M18" s="1">
        <v>483</v>
      </c>
      <c r="N18" s="1">
        <f t="shared" si="2"/>
        <v>11</v>
      </c>
      <c r="O18" s="1" t="s">
        <v>30</v>
      </c>
    </row>
    <row r="19" spans="1:14" s="1" customFormat="1" ht="31.5" customHeight="1">
      <c r="A19" s="16">
        <v>12</v>
      </c>
      <c r="B19" s="16" t="s">
        <v>31</v>
      </c>
      <c r="C19" s="16">
        <v>267</v>
      </c>
      <c r="D19" s="16">
        <v>12</v>
      </c>
      <c r="E19" s="16">
        <v>14</v>
      </c>
      <c r="F19" s="16">
        <f t="shared" si="0"/>
        <v>265</v>
      </c>
      <c r="G19" s="19">
        <v>238</v>
      </c>
      <c r="H19" s="19">
        <v>41</v>
      </c>
      <c r="I19" s="19">
        <v>0</v>
      </c>
      <c r="J19" s="16">
        <v>59970</v>
      </c>
      <c r="K19" s="30">
        <f t="shared" si="3"/>
        <v>59970</v>
      </c>
      <c r="L19" s="31">
        <f t="shared" si="1"/>
        <v>279</v>
      </c>
      <c r="M19" s="1">
        <f>271-1</f>
        <v>270</v>
      </c>
      <c r="N19" s="1">
        <f t="shared" si="2"/>
        <v>9</v>
      </c>
    </row>
    <row r="20" spans="1:14" s="1" customFormat="1" ht="31.5" customHeight="1">
      <c r="A20" s="16">
        <v>13</v>
      </c>
      <c r="B20" s="16" t="s">
        <v>32</v>
      </c>
      <c r="C20" s="16">
        <v>235</v>
      </c>
      <c r="D20" s="16">
        <v>5</v>
      </c>
      <c r="E20" s="16">
        <v>8</v>
      </c>
      <c r="F20" s="16">
        <f t="shared" si="0"/>
        <v>232</v>
      </c>
      <c r="G20" s="20">
        <v>218</v>
      </c>
      <c r="H20" s="16">
        <v>22</v>
      </c>
      <c r="I20" s="16">
        <v>0</v>
      </c>
      <c r="J20" s="16">
        <v>48540</v>
      </c>
      <c r="K20" s="30">
        <f t="shared" si="3"/>
        <v>48540</v>
      </c>
      <c r="L20" s="31">
        <f t="shared" si="1"/>
        <v>240</v>
      </c>
      <c r="M20" s="1">
        <v>236</v>
      </c>
      <c r="N20" s="1">
        <f t="shared" si="2"/>
        <v>4</v>
      </c>
    </row>
    <row r="21" spans="1:16" s="1" customFormat="1" ht="31.5" customHeight="1">
      <c r="A21" s="16">
        <v>14</v>
      </c>
      <c r="B21" s="16" t="s">
        <v>33</v>
      </c>
      <c r="C21" s="16">
        <v>174</v>
      </c>
      <c r="D21" s="16">
        <v>4</v>
      </c>
      <c r="E21" s="16">
        <v>9</v>
      </c>
      <c r="F21" s="16">
        <f t="shared" si="0"/>
        <v>169</v>
      </c>
      <c r="G21" s="16">
        <v>150</v>
      </c>
      <c r="H21" s="16">
        <v>28</v>
      </c>
      <c r="I21" s="16">
        <v>0</v>
      </c>
      <c r="J21" s="16">
        <v>38520</v>
      </c>
      <c r="K21" s="30">
        <f t="shared" si="3"/>
        <v>38520</v>
      </c>
      <c r="L21" s="31">
        <f t="shared" si="1"/>
        <v>178</v>
      </c>
      <c r="M21" s="1">
        <f>178-1</f>
        <v>177</v>
      </c>
      <c r="N21" s="1">
        <f t="shared" si="2"/>
        <v>1</v>
      </c>
      <c r="O21" s="1" t="s">
        <v>34</v>
      </c>
      <c r="P21" s="1" t="s">
        <v>35</v>
      </c>
    </row>
    <row r="22" spans="1:15" s="1" customFormat="1" ht="31.5" customHeight="1">
      <c r="A22" s="16">
        <v>15</v>
      </c>
      <c r="B22" s="16" t="s">
        <v>36</v>
      </c>
      <c r="C22" s="16">
        <v>370</v>
      </c>
      <c r="D22" s="16">
        <v>6</v>
      </c>
      <c r="E22" s="16">
        <v>15</v>
      </c>
      <c r="F22" s="16">
        <f t="shared" si="0"/>
        <v>361</v>
      </c>
      <c r="G22" s="16">
        <v>331</v>
      </c>
      <c r="H22" s="16">
        <v>45</v>
      </c>
      <c r="I22" s="16">
        <v>0</v>
      </c>
      <c r="J22" s="16">
        <v>78030</v>
      </c>
      <c r="K22" s="30">
        <f t="shared" si="3"/>
        <v>78030</v>
      </c>
      <c r="L22" s="31">
        <f t="shared" si="1"/>
        <v>376</v>
      </c>
      <c r="M22" s="1">
        <v>372</v>
      </c>
      <c r="N22" s="1">
        <f t="shared" si="2"/>
        <v>4</v>
      </c>
      <c r="O22" s="1" t="s">
        <v>37</v>
      </c>
    </row>
    <row r="23" spans="1:14" s="1" customFormat="1" ht="31.5" customHeight="1">
      <c r="A23" s="16">
        <v>16</v>
      </c>
      <c r="B23" s="16" t="s">
        <v>38</v>
      </c>
      <c r="C23" s="16">
        <v>359</v>
      </c>
      <c r="D23" s="16">
        <v>17</v>
      </c>
      <c r="E23" s="16">
        <v>17</v>
      </c>
      <c r="F23" s="16">
        <f t="shared" si="0"/>
        <v>359</v>
      </c>
      <c r="G23" s="16">
        <v>342</v>
      </c>
      <c r="H23" s="16">
        <v>33</v>
      </c>
      <c r="I23" s="16" t="s">
        <v>39</v>
      </c>
      <c r="J23" s="16">
        <v>75990</v>
      </c>
      <c r="K23" s="30">
        <f t="shared" si="3"/>
        <v>75990</v>
      </c>
      <c r="L23" s="31">
        <f t="shared" si="1"/>
        <v>376</v>
      </c>
      <c r="M23" s="1">
        <v>357</v>
      </c>
      <c r="N23" s="1">
        <f t="shared" si="2"/>
        <v>19</v>
      </c>
    </row>
    <row r="24" spans="1:16" s="1" customFormat="1" ht="31.5" customHeight="1">
      <c r="A24" s="16">
        <v>17</v>
      </c>
      <c r="B24" s="16" t="s">
        <v>40</v>
      </c>
      <c r="C24" s="16">
        <v>121</v>
      </c>
      <c r="D24" s="16">
        <v>9</v>
      </c>
      <c r="E24" s="16">
        <v>3</v>
      </c>
      <c r="F24" s="16">
        <f t="shared" si="0"/>
        <v>127</v>
      </c>
      <c r="G24" s="21">
        <v>118</v>
      </c>
      <c r="H24" s="16">
        <v>12</v>
      </c>
      <c r="I24" s="16">
        <v>0</v>
      </c>
      <c r="J24" s="16">
        <v>25620</v>
      </c>
      <c r="K24" s="30">
        <f t="shared" si="3"/>
        <v>25620</v>
      </c>
      <c r="L24" s="31">
        <f t="shared" si="1"/>
        <v>130</v>
      </c>
      <c r="M24" s="1">
        <f>124-1</f>
        <v>123</v>
      </c>
      <c r="N24" s="1">
        <f t="shared" si="2"/>
        <v>7</v>
      </c>
      <c r="O24" s="1" t="s">
        <v>41</v>
      </c>
      <c r="P24" s="1" t="s">
        <v>42</v>
      </c>
    </row>
    <row r="25" spans="1:14" s="1" customFormat="1" ht="31.5" customHeight="1">
      <c r="A25" s="16">
        <v>18</v>
      </c>
      <c r="B25" s="16" t="s">
        <v>43</v>
      </c>
      <c r="C25" s="16">
        <v>236</v>
      </c>
      <c r="D25" s="16">
        <v>6</v>
      </c>
      <c r="E25" s="16">
        <v>10</v>
      </c>
      <c r="F25" s="16">
        <f t="shared" si="0"/>
        <v>232</v>
      </c>
      <c r="G25" s="16">
        <v>223</v>
      </c>
      <c r="H25" s="16">
        <v>19</v>
      </c>
      <c r="I25" s="16">
        <v>0</v>
      </c>
      <c r="J25" s="16">
        <v>47790</v>
      </c>
      <c r="K25" s="30">
        <f t="shared" si="3"/>
        <v>47790</v>
      </c>
      <c r="L25" s="31">
        <f t="shared" si="1"/>
        <v>242</v>
      </c>
      <c r="M25" s="1">
        <v>238</v>
      </c>
      <c r="N25" s="1">
        <f t="shared" si="2"/>
        <v>4</v>
      </c>
    </row>
    <row r="26" spans="1:14" s="1" customFormat="1" ht="31.5" customHeight="1">
      <c r="A26" s="16">
        <v>19</v>
      </c>
      <c r="B26" s="16" t="s">
        <v>44</v>
      </c>
      <c r="C26" s="16">
        <v>173</v>
      </c>
      <c r="D26" s="16">
        <v>8</v>
      </c>
      <c r="E26" s="16">
        <v>5</v>
      </c>
      <c r="F26" s="16">
        <f t="shared" si="0"/>
        <v>176</v>
      </c>
      <c r="G26" s="16">
        <v>161</v>
      </c>
      <c r="H26" s="16">
        <v>18</v>
      </c>
      <c r="I26" s="16">
        <v>2</v>
      </c>
      <c r="J26" s="16">
        <v>38590</v>
      </c>
      <c r="K26" s="30">
        <f t="shared" si="3"/>
        <v>38590</v>
      </c>
      <c r="L26" s="31">
        <f t="shared" si="1"/>
        <v>181</v>
      </c>
      <c r="M26" s="1">
        <v>176</v>
      </c>
      <c r="N26" s="1">
        <f t="shared" si="2"/>
        <v>5</v>
      </c>
    </row>
    <row r="27" spans="1:14" s="1" customFormat="1" ht="31.5" customHeight="1">
      <c r="A27" s="16">
        <v>20</v>
      </c>
      <c r="B27" s="16" t="s">
        <v>45</v>
      </c>
      <c r="C27" s="16">
        <v>556</v>
      </c>
      <c r="D27" s="16">
        <v>19</v>
      </c>
      <c r="E27" s="16">
        <v>23</v>
      </c>
      <c r="F27" s="16">
        <f t="shared" si="0"/>
        <v>552</v>
      </c>
      <c r="G27" s="16">
        <v>497</v>
      </c>
      <c r="H27" s="16">
        <v>77</v>
      </c>
      <c r="I27" s="16">
        <v>1</v>
      </c>
      <c r="J27" s="16">
        <v>121350</v>
      </c>
      <c r="K27" s="30">
        <f t="shared" si="3"/>
        <v>121350</v>
      </c>
      <c r="L27" s="31">
        <f t="shared" si="1"/>
        <v>575</v>
      </c>
      <c r="M27" s="1">
        <v>566</v>
      </c>
      <c r="N27" s="1">
        <f t="shared" si="2"/>
        <v>9</v>
      </c>
    </row>
    <row r="28" spans="1:16" s="1" customFormat="1" ht="31.5" customHeight="1">
      <c r="A28" s="16">
        <v>21</v>
      </c>
      <c r="B28" s="16" t="s">
        <v>46</v>
      </c>
      <c r="C28" s="16">
        <v>609</v>
      </c>
      <c r="D28" s="16">
        <v>15</v>
      </c>
      <c r="E28" s="16">
        <v>22</v>
      </c>
      <c r="F28" s="16">
        <f t="shared" si="0"/>
        <v>602</v>
      </c>
      <c r="G28" s="16">
        <v>530</v>
      </c>
      <c r="H28" s="16">
        <v>92</v>
      </c>
      <c r="I28" s="16">
        <v>2</v>
      </c>
      <c r="J28" s="16">
        <v>136790</v>
      </c>
      <c r="K28" s="30">
        <f t="shared" si="3"/>
        <v>136790</v>
      </c>
      <c r="L28" s="31">
        <f t="shared" si="1"/>
        <v>624</v>
      </c>
      <c r="M28" s="1">
        <f>619-1</f>
        <v>618</v>
      </c>
      <c r="N28" s="1">
        <f t="shared" si="2"/>
        <v>6</v>
      </c>
      <c r="O28" s="1" t="s">
        <v>47</v>
      </c>
      <c r="P28" s="1" t="s">
        <v>48</v>
      </c>
    </row>
    <row r="29" spans="1:14" s="1" customFormat="1" ht="31.5" customHeight="1">
      <c r="A29" s="16">
        <v>22</v>
      </c>
      <c r="B29" s="16" t="s">
        <v>49</v>
      </c>
      <c r="C29" s="16">
        <v>215</v>
      </c>
      <c r="D29" s="16">
        <v>8</v>
      </c>
      <c r="E29" s="16">
        <v>7</v>
      </c>
      <c r="F29" s="16">
        <f t="shared" si="0"/>
        <v>216</v>
      </c>
      <c r="G29" s="16">
        <v>186</v>
      </c>
      <c r="H29" s="16">
        <v>37</v>
      </c>
      <c r="I29" s="16">
        <v>0</v>
      </c>
      <c r="J29" s="16">
        <v>48420</v>
      </c>
      <c r="K29" s="30">
        <f t="shared" si="3"/>
        <v>48420</v>
      </c>
      <c r="L29" s="31">
        <f t="shared" si="1"/>
        <v>223</v>
      </c>
      <c r="M29" s="1">
        <v>217</v>
      </c>
      <c r="N29" s="1">
        <f t="shared" si="2"/>
        <v>6</v>
      </c>
    </row>
    <row r="30" spans="1:14" s="1" customFormat="1" ht="31.5" customHeight="1">
      <c r="A30" s="16">
        <v>23</v>
      </c>
      <c r="B30" s="16" t="s">
        <v>50</v>
      </c>
      <c r="C30" s="16">
        <v>508</v>
      </c>
      <c r="D30" s="16">
        <v>14</v>
      </c>
      <c r="E30" s="16">
        <v>12</v>
      </c>
      <c r="F30" s="16">
        <f t="shared" si="0"/>
        <v>510</v>
      </c>
      <c r="G30" s="20">
        <v>464</v>
      </c>
      <c r="H30" s="16">
        <v>58</v>
      </c>
      <c r="I30" s="16">
        <v>0</v>
      </c>
      <c r="J30" s="16">
        <v>107310</v>
      </c>
      <c r="K30" s="30">
        <f t="shared" si="3"/>
        <v>107310</v>
      </c>
      <c r="L30" s="31">
        <f t="shared" si="1"/>
        <v>522</v>
      </c>
      <c r="M30" s="1">
        <v>509</v>
      </c>
      <c r="N30" s="1">
        <f t="shared" si="2"/>
        <v>13</v>
      </c>
    </row>
    <row r="31" spans="1:14" ht="30" customHeight="1">
      <c r="A31" s="22" t="s">
        <v>10</v>
      </c>
      <c r="B31" s="22" t="s">
        <v>51</v>
      </c>
      <c r="C31" s="23">
        <f>SUM(C8:C30)</f>
        <v>6581</v>
      </c>
      <c r="D31" s="23">
        <f aca="true" t="shared" si="4" ref="D31:J31">SUM(D8:D30)</f>
        <v>203</v>
      </c>
      <c r="E31" s="23">
        <f t="shared" si="4"/>
        <v>253</v>
      </c>
      <c r="F31" s="23">
        <f t="shared" si="4"/>
        <v>6531</v>
      </c>
      <c r="G31" s="23">
        <f t="shared" si="4"/>
        <v>5944</v>
      </c>
      <c r="H31" s="23">
        <f t="shared" si="4"/>
        <v>826</v>
      </c>
      <c r="I31" s="23">
        <f t="shared" si="4"/>
        <v>13</v>
      </c>
      <c r="J31" s="23">
        <f t="shared" si="4"/>
        <v>1429170</v>
      </c>
      <c r="K31" s="30">
        <f t="shared" si="3"/>
        <v>1429170</v>
      </c>
      <c r="L31" s="31">
        <f t="shared" si="1"/>
        <v>6784</v>
      </c>
      <c r="M31" s="3">
        <f>SUM(M8:M30)</f>
        <v>6615</v>
      </c>
      <c r="N31" s="1">
        <f t="shared" si="2"/>
        <v>169</v>
      </c>
    </row>
    <row r="32" spans="1:12" ht="22.5" customHeight="1">
      <c r="A32" s="24" t="s">
        <v>52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32"/>
    </row>
    <row r="33" spans="1:11" ht="9.7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10.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11.2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ht="28.5" customHeight="1"/>
  </sheetData>
  <sheetProtection/>
  <mergeCells count="12">
    <mergeCell ref="A3:K3"/>
    <mergeCell ref="C5:I5"/>
    <mergeCell ref="G6:I6"/>
    <mergeCell ref="A5:A7"/>
    <mergeCell ref="B5:B7"/>
    <mergeCell ref="C6:C7"/>
    <mergeCell ref="D6:D7"/>
    <mergeCell ref="E6:E7"/>
    <mergeCell ref="F6:F7"/>
    <mergeCell ref="J5:J7"/>
    <mergeCell ref="K5:K7"/>
    <mergeCell ref="A32:K35"/>
  </mergeCells>
  <printOptions horizontalCentered="1"/>
  <pageMargins left="0.3541666666666667" right="0.07847222222222222" top="0.3145833333333333" bottom="0.39305555555555555" header="0.2361111111111111" footer="0.2361111111111111"/>
  <pageSetup horizontalDpi="600" verticalDpi="600" orientation="portrait" paperSize="9" scale="79"/>
  <rowBreaks count="1" manualBreakCount="1">
    <brk id="35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@li</cp:lastModifiedBy>
  <cp:lastPrinted>2019-10-11T01:20:44Z</cp:lastPrinted>
  <dcterms:created xsi:type="dcterms:W3CDTF">2014-07-09T01:26:55Z</dcterms:created>
  <dcterms:modified xsi:type="dcterms:W3CDTF">2024-04-22T08:35:15Z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BF70B81AEBA342BAAF7B9A2501D46FCE_13</vt:lpwstr>
  </property>
</Properties>
</file>